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School\Union\14 Union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8" i="1"/>
  <c r="C9" i="1" l="1"/>
  <c r="C26" i="1" l="1"/>
  <c r="C21" i="1"/>
  <c r="E21" i="1" s="1"/>
  <c r="C22" i="1"/>
  <c r="E22" i="1" s="1"/>
  <c r="C27" i="1"/>
  <c r="C28" i="1"/>
  <c r="E28" i="1" s="1"/>
  <c r="E12" i="1" l="1"/>
  <c r="E13" i="1"/>
  <c r="E14" i="1"/>
  <c r="E15" i="1"/>
  <c r="E16" i="1"/>
  <c r="E11" i="1"/>
  <c r="E17" i="1" l="1"/>
  <c r="D17" i="1" s="1"/>
  <c r="C17" i="1"/>
  <c r="E27" i="1" l="1"/>
  <c r="C29" i="1" l="1"/>
  <c r="E26" i="1"/>
  <c r="E29" i="1" s="1"/>
  <c r="D29" i="1" l="1"/>
  <c r="E31" i="1"/>
</calcChain>
</file>

<file path=xl/sharedStrings.xml><?xml version="1.0" encoding="utf-8"?>
<sst xmlns="http://schemas.openxmlformats.org/spreadsheetml/2006/main" count="37" uniqueCount="31">
  <si>
    <t>Tax Rate</t>
  </si>
  <si>
    <t>Flat tax - after 1/1/2015</t>
  </si>
  <si>
    <t>Flat tax - before 1/1/2015</t>
  </si>
  <si>
    <t>0-$8,025</t>
  </si>
  <si>
    <t>Total Illinois Tax - Proposed</t>
  </si>
  <si>
    <t>Tax Due</t>
  </si>
  <si>
    <t>Amount Taxable</t>
  </si>
  <si>
    <t>Total Illinois Tax pre 1/1/15</t>
  </si>
  <si>
    <t>Total Federal tax</t>
  </si>
  <si>
    <t>$8,025 - $32,550</t>
  </si>
  <si>
    <t>$32,550 -$78,850</t>
  </si>
  <si>
    <t>$78,850 - $164,550</t>
  </si>
  <si>
    <t>$164,550 -$ 357,700</t>
  </si>
  <si>
    <t>$357,700+</t>
  </si>
  <si>
    <t xml:space="preserve"> Total Illinois Tax post 1/1/15</t>
  </si>
  <si>
    <t>Progressive Tax</t>
  </si>
  <si>
    <t>Flat Tax</t>
  </si>
  <si>
    <t>0 - $12,500</t>
  </si>
  <si>
    <t>$12,500 - $180,000</t>
  </si>
  <si>
    <t>$180,000+</t>
  </si>
  <si>
    <t xml:space="preserve">   Enter your taxable income  </t>
  </si>
  <si>
    <t xml:space="preserve">   How many people are in your household?*</t>
  </si>
  <si>
    <t>Illinois Net Income:</t>
  </si>
  <si>
    <t xml:space="preserve">  Your Savings</t>
  </si>
  <si>
    <t xml:space="preserve">Illinois Exemption Credit: </t>
  </si>
  <si>
    <t>Federal Tax</t>
  </si>
  <si>
    <t>Current Federal Tax Structure</t>
  </si>
  <si>
    <t>Current Illinois Tax Structure</t>
  </si>
  <si>
    <t>Proposed Illinois Tax Structure
Harman Proposal, Mar 2014</t>
  </si>
  <si>
    <t xml:space="preserve">         *IL offers a $2,100 credit per household member (exemption)</t>
  </si>
  <si>
    <r>
      <rPr>
        <b/>
        <sz val="14"/>
        <color theme="0"/>
        <rFont val="Calibri"/>
        <family val="2"/>
        <scheme val="minor"/>
      </rPr>
      <t>Illinois Progressive Tax Calculator</t>
    </r>
    <r>
      <rPr>
        <sz val="11"/>
        <color theme="0"/>
        <rFont val="Calibri"/>
        <family val="2"/>
        <scheme val="minor"/>
      </rPr>
      <t xml:space="preserve">
</t>
    </r>
    <r>
      <rPr>
        <sz val="9"/>
        <color theme="0"/>
        <rFont val="Calibri"/>
        <family val="2"/>
        <scheme val="minor"/>
      </rPr>
      <t>with Federal Tax Comparison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</si>
</sst>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3" borderId="11" xfId="1" applyFont="1" applyFill="1" applyBorder="1" applyProtection="1">
      <protection locked="0"/>
    </xf>
    <xf numFmtId="37" fontId="0" fillId="3" borderId="10" xfId="1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44" fontId="0" fillId="0" borderId="0" xfId="1" applyFont="1" applyProtection="1"/>
    <xf numFmtId="0" fontId="0" fillId="0" borderId="0" xfId="0" applyAlignment="1" applyProtection="1">
      <alignment horizontal="center"/>
    </xf>
    <xf numFmtId="0" fontId="3" fillId="4" borderId="0" xfId="0" applyFont="1" applyFill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right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44" fontId="0" fillId="0" borderId="0" xfId="1" applyFont="1" applyFill="1" applyBorder="1" applyProtection="1"/>
    <xf numFmtId="0" fontId="4" fillId="0" borderId="0" xfId="0" applyFont="1" applyBorder="1" applyAlignment="1" applyProtection="1">
      <alignment horizontal="left" vertical="top"/>
    </xf>
    <xf numFmtId="44" fontId="0" fillId="0" borderId="13" xfId="1" applyFont="1" applyFill="1" applyBorder="1" applyProtection="1"/>
    <xf numFmtId="0" fontId="2" fillId="0" borderId="14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44" fontId="0" fillId="0" borderId="13" xfId="1" applyFont="1" applyBorder="1" applyProtection="1"/>
    <xf numFmtId="44" fontId="2" fillId="0" borderId="14" xfId="1" applyFont="1" applyBorder="1" applyAlignment="1" applyProtection="1">
      <alignment horizontal="right"/>
    </xf>
    <xf numFmtId="44" fontId="2" fillId="0" borderId="0" xfId="1" applyFont="1" applyBorder="1" applyAlignment="1" applyProtection="1">
      <alignment horizontal="right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44" fontId="3" fillId="2" borderId="0" xfId="1" applyFont="1" applyFill="1" applyAlignment="1" applyProtection="1">
      <alignment horizontal="right"/>
    </xf>
    <xf numFmtId="0" fontId="0" fillId="0" borderId="0" xfId="0" applyAlignment="1" applyProtection="1">
      <alignment horizontal="left" indent="1"/>
    </xf>
    <xf numFmtId="10" fontId="0" fillId="0" borderId="0" xfId="2" applyNumberFormat="1" applyFont="1" applyProtection="1"/>
    <xf numFmtId="44" fontId="0" fillId="0" borderId="1" xfId="1" applyFont="1" applyBorder="1" applyProtection="1"/>
    <xf numFmtId="10" fontId="0" fillId="0" borderId="7" xfId="2" applyNumberFormat="1" applyFont="1" applyBorder="1" applyProtection="1"/>
    <xf numFmtId="44" fontId="0" fillId="0" borderId="2" xfId="1" applyFont="1" applyBorder="1" applyProtection="1"/>
    <xf numFmtId="44" fontId="0" fillId="0" borderId="3" xfId="1" applyFont="1" applyBorder="1" applyProtection="1"/>
    <xf numFmtId="10" fontId="0" fillId="0" borderId="8" xfId="2" applyNumberFormat="1" applyFont="1" applyBorder="1" applyProtection="1"/>
    <xf numFmtId="44" fontId="0" fillId="0" borderId="4" xfId="1" applyFont="1" applyBorder="1" applyProtection="1"/>
    <xf numFmtId="44" fontId="0" fillId="0" borderId="5" xfId="1" applyFont="1" applyBorder="1" applyProtection="1"/>
    <xf numFmtId="10" fontId="0" fillId="0" borderId="9" xfId="2" applyNumberFormat="1" applyFont="1" applyBorder="1" applyProtection="1"/>
    <xf numFmtId="44" fontId="0" fillId="0" borderId="6" xfId="1" applyFont="1" applyBorder="1" applyProtection="1"/>
    <xf numFmtId="0" fontId="3" fillId="4" borderId="0" xfId="0" applyFont="1" applyFill="1" applyAlignment="1" applyProtection="1">
      <alignment horizontal="center" wrapText="1"/>
    </xf>
    <xf numFmtId="0" fontId="3" fillId="4" borderId="0" xfId="0" applyFont="1" applyFill="1" applyAlignment="1" applyProtection="1">
      <alignment horizontal="right"/>
    </xf>
    <xf numFmtId="44" fontId="3" fillId="4" borderId="0" xfId="1" applyFont="1" applyFill="1" applyAlignment="1" applyProtection="1">
      <alignment horizontal="right"/>
    </xf>
    <xf numFmtId="0" fontId="3" fillId="4" borderId="0" xfId="0" applyFont="1" applyFill="1" applyAlignment="1" applyProtection="1">
      <alignment horizontal="center"/>
    </xf>
    <xf numFmtId="0" fontId="0" fillId="0" borderId="0" xfId="0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4.85546875" customWidth="1"/>
    <col min="2" max="2" width="31" customWidth="1"/>
    <col min="3" max="3" width="17.140625" customWidth="1"/>
    <col min="4" max="4" width="11.85546875" customWidth="1"/>
    <col min="5" max="5" width="16.7109375" style="1" customWidth="1"/>
    <col min="6" max="6" width="26.5703125" style="2" customWidth="1"/>
    <col min="7" max="7" width="12.28515625" customWidth="1"/>
  </cols>
  <sheetData>
    <row r="1" spans="1:7" x14ac:dyDescent="0.25">
      <c r="A1" s="5"/>
      <c r="B1" s="5"/>
      <c r="C1" s="5"/>
      <c r="D1" s="5"/>
      <c r="E1" s="6"/>
      <c r="F1" s="7"/>
      <c r="G1" s="5"/>
    </row>
    <row r="2" spans="1:7" x14ac:dyDescent="0.25">
      <c r="A2" s="5"/>
      <c r="B2" s="8" t="s">
        <v>30</v>
      </c>
      <c r="C2" s="9"/>
      <c r="D2" s="9"/>
      <c r="E2" s="9"/>
      <c r="F2" s="9"/>
      <c r="G2" s="5"/>
    </row>
    <row r="3" spans="1:7" ht="30.75" customHeight="1" x14ac:dyDescent="0.25">
      <c r="A3" s="5"/>
      <c r="B3" s="9"/>
      <c r="C3" s="9"/>
      <c r="D3" s="9"/>
      <c r="E3" s="9"/>
      <c r="F3" s="9"/>
      <c r="G3" s="5"/>
    </row>
    <row r="4" spans="1:7" ht="5.25" customHeight="1" thickBot="1" x14ac:dyDescent="0.3">
      <c r="A4" s="5"/>
      <c r="B4" s="5"/>
      <c r="C4" s="5"/>
      <c r="D4" s="5"/>
      <c r="E4" s="6"/>
      <c r="F4" s="7"/>
      <c r="G4" s="5"/>
    </row>
    <row r="5" spans="1:7" ht="15.75" thickTop="1" x14ac:dyDescent="0.25">
      <c r="A5" s="5"/>
      <c r="B5" s="10"/>
      <c r="C5" s="3">
        <v>20000</v>
      </c>
      <c r="D5" s="11" t="s">
        <v>20</v>
      </c>
      <c r="E5" s="12"/>
      <c r="F5" s="12"/>
      <c r="G5" s="12"/>
    </row>
    <row r="6" spans="1:7" ht="15.75" thickBot="1" x14ac:dyDescent="0.3">
      <c r="A6" s="5"/>
      <c r="B6" s="10"/>
      <c r="C6" s="4"/>
      <c r="D6" s="11" t="s">
        <v>21</v>
      </c>
      <c r="E6" s="12"/>
      <c r="F6" s="12"/>
      <c r="G6" s="12"/>
    </row>
    <row r="7" spans="1:7" ht="25.5" customHeight="1" thickTop="1" x14ac:dyDescent="0.25">
      <c r="A7" s="5"/>
      <c r="B7" s="10"/>
      <c r="C7" s="13"/>
      <c r="D7" s="14" t="s">
        <v>29</v>
      </c>
      <c r="E7" s="14"/>
      <c r="F7" s="14"/>
      <c r="G7" s="14"/>
    </row>
    <row r="8" spans="1:7" x14ac:dyDescent="0.25">
      <c r="A8" s="5"/>
      <c r="B8" s="10" t="s">
        <v>24</v>
      </c>
      <c r="C8" s="15">
        <f>C6*2100</f>
        <v>0</v>
      </c>
      <c r="D8" s="16"/>
      <c r="E8" s="17"/>
      <c r="F8" s="18"/>
      <c r="G8" s="5"/>
    </row>
    <row r="9" spans="1:7" x14ac:dyDescent="0.25">
      <c r="A9" s="5"/>
      <c r="B9" s="10" t="s">
        <v>22</v>
      </c>
      <c r="C9" s="19">
        <f>C5-C8</f>
        <v>20000</v>
      </c>
      <c r="D9" s="20"/>
      <c r="E9" s="21"/>
      <c r="F9" s="18"/>
      <c r="G9" s="5"/>
    </row>
    <row r="10" spans="1:7" x14ac:dyDescent="0.25">
      <c r="A10" s="5"/>
      <c r="B10" s="22" t="s">
        <v>26</v>
      </c>
      <c r="C10" s="23" t="s">
        <v>6</v>
      </c>
      <c r="D10" s="23" t="s">
        <v>0</v>
      </c>
      <c r="E10" s="24" t="s">
        <v>5</v>
      </c>
      <c r="F10" s="22" t="s">
        <v>25</v>
      </c>
      <c r="G10" s="5"/>
    </row>
    <row r="11" spans="1:7" x14ac:dyDescent="0.25">
      <c r="A11" s="5"/>
      <c r="B11" s="25" t="s">
        <v>3</v>
      </c>
      <c r="C11" s="6">
        <f>IF(C5&gt;=0,IF((C5-8025)&gt;0, 8025, C5),0)</f>
        <v>8025</v>
      </c>
      <c r="D11" s="26">
        <v>0.1</v>
      </c>
      <c r="E11" s="6">
        <f t="shared" ref="E11:E16" si="0">C11*D11</f>
        <v>802.5</v>
      </c>
      <c r="F11" s="7"/>
      <c r="G11" s="5"/>
    </row>
    <row r="12" spans="1:7" x14ac:dyDescent="0.25">
      <c r="A12" s="5"/>
      <c r="B12" s="25" t="s">
        <v>9</v>
      </c>
      <c r="C12" s="6">
        <f>IF(C5&gt;=8025.01,IF((C5-32550.01)&gt;0, 24525, C5-8025),0)</f>
        <v>11975</v>
      </c>
      <c r="D12" s="26">
        <v>0.15</v>
      </c>
      <c r="E12" s="6">
        <f t="shared" si="0"/>
        <v>1796.25</v>
      </c>
      <c r="F12" s="7"/>
      <c r="G12" s="5"/>
    </row>
    <row r="13" spans="1:7" x14ac:dyDescent="0.25">
      <c r="A13" s="5"/>
      <c r="B13" s="25" t="s">
        <v>10</v>
      </c>
      <c r="C13" s="6">
        <f>IF(C5&gt;=32550.01,IF((C5-78850.01)&gt;0, 46300, C5-32550),0)</f>
        <v>0</v>
      </c>
      <c r="D13" s="26">
        <v>0.25</v>
      </c>
      <c r="E13" s="6">
        <f t="shared" si="0"/>
        <v>0</v>
      </c>
      <c r="F13" s="7"/>
      <c r="G13" s="5"/>
    </row>
    <row r="14" spans="1:7" x14ac:dyDescent="0.25">
      <c r="A14" s="5"/>
      <c r="B14" s="25" t="s">
        <v>11</v>
      </c>
      <c r="C14" s="6">
        <f>IF(C5&gt;=78850.01,IF((C5-164550.01)&gt;0, 85700, C5-78850),0)</f>
        <v>0</v>
      </c>
      <c r="D14" s="26">
        <v>0.28000000000000003</v>
      </c>
      <c r="E14" s="6">
        <f t="shared" si="0"/>
        <v>0</v>
      </c>
      <c r="F14" s="7"/>
      <c r="G14" s="5"/>
    </row>
    <row r="15" spans="1:7" x14ac:dyDescent="0.25">
      <c r="A15" s="5"/>
      <c r="B15" s="25" t="s">
        <v>12</v>
      </c>
      <c r="C15" s="6">
        <f>IF(C5&gt;=164550.01,IF((C5-357700.01)&gt;0, 193150, C5-164550),0)</f>
        <v>0</v>
      </c>
      <c r="D15" s="26">
        <v>0.33</v>
      </c>
      <c r="E15" s="6">
        <f t="shared" si="0"/>
        <v>0</v>
      </c>
      <c r="F15" s="7"/>
      <c r="G15" s="5"/>
    </row>
    <row r="16" spans="1:7" ht="15.75" thickBot="1" x14ac:dyDescent="0.3">
      <c r="A16" s="5"/>
      <c r="B16" s="25" t="s">
        <v>13</v>
      </c>
      <c r="C16" s="6">
        <f>IF(C5&gt;357700.01,C5-357700,0)</f>
        <v>0</v>
      </c>
      <c r="D16" s="26">
        <v>0.36</v>
      </c>
      <c r="E16" s="6">
        <f t="shared" si="0"/>
        <v>0</v>
      </c>
      <c r="F16" s="7"/>
      <c r="G16" s="5"/>
    </row>
    <row r="17" spans="1:7" ht="16.5" thickTop="1" thickBot="1" x14ac:dyDescent="0.3">
      <c r="A17" s="5"/>
      <c r="B17" s="5"/>
      <c r="C17" s="27">
        <f>SUM(C11:C16)</f>
        <v>20000</v>
      </c>
      <c r="D17" s="28">
        <f>E17/C5</f>
        <v>0.12993750000000001</v>
      </c>
      <c r="E17" s="29">
        <f>SUM(E11:E16)</f>
        <v>2598.75</v>
      </c>
      <c r="F17" s="7" t="s">
        <v>8</v>
      </c>
      <c r="G17" s="5"/>
    </row>
    <row r="18" spans="1:7" ht="15.75" thickTop="1" x14ac:dyDescent="0.25">
      <c r="A18" s="5"/>
      <c r="B18" s="5"/>
      <c r="C18" s="6"/>
      <c r="D18" s="5"/>
      <c r="E18" s="6"/>
      <c r="F18" s="7"/>
      <c r="G18" s="5"/>
    </row>
    <row r="19" spans="1:7" x14ac:dyDescent="0.25">
      <c r="A19" s="5"/>
      <c r="B19" s="5"/>
      <c r="C19" s="6"/>
      <c r="D19" s="5"/>
      <c r="E19" s="6"/>
      <c r="F19" s="7"/>
      <c r="G19" s="5"/>
    </row>
    <row r="20" spans="1:7" ht="15.75" thickBot="1" x14ac:dyDescent="0.3">
      <c r="A20" s="5"/>
      <c r="B20" s="22" t="s">
        <v>27</v>
      </c>
      <c r="C20" s="23" t="s">
        <v>6</v>
      </c>
      <c r="D20" s="23" t="s">
        <v>0</v>
      </c>
      <c r="E20" s="24" t="s">
        <v>5</v>
      </c>
      <c r="F20" s="22" t="s">
        <v>16</v>
      </c>
      <c r="G20" s="5"/>
    </row>
    <row r="21" spans="1:7" ht="15.75" thickTop="1" x14ac:dyDescent="0.25">
      <c r="A21" s="5"/>
      <c r="B21" s="25" t="s">
        <v>2</v>
      </c>
      <c r="C21" s="30">
        <f>C9</f>
        <v>20000</v>
      </c>
      <c r="D21" s="31">
        <v>0.05</v>
      </c>
      <c r="E21" s="32">
        <f>(C21*D21)</f>
        <v>1000</v>
      </c>
      <c r="F21" s="7" t="s">
        <v>7</v>
      </c>
      <c r="G21" s="5"/>
    </row>
    <row r="22" spans="1:7" ht="15.75" thickBot="1" x14ac:dyDescent="0.3">
      <c r="A22" s="5"/>
      <c r="B22" s="25" t="s">
        <v>1</v>
      </c>
      <c r="C22" s="33">
        <f>C9</f>
        <v>20000</v>
      </c>
      <c r="D22" s="34">
        <v>3.7499999999999999E-2</v>
      </c>
      <c r="E22" s="35">
        <f>(C22*D22)</f>
        <v>750</v>
      </c>
      <c r="F22" s="7" t="s">
        <v>14</v>
      </c>
      <c r="G22" s="5"/>
    </row>
    <row r="23" spans="1:7" ht="15.75" thickTop="1" x14ac:dyDescent="0.25">
      <c r="A23" s="5"/>
      <c r="B23" s="5"/>
      <c r="C23" s="6"/>
      <c r="D23" s="5"/>
      <c r="E23" s="6"/>
      <c r="F23" s="7"/>
      <c r="G23" s="5"/>
    </row>
    <row r="24" spans="1:7" x14ac:dyDescent="0.25">
      <c r="A24" s="5"/>
      <c r="B24" s="5"/>
      <c r="C24" s="5"/>
      <c r="D24" s="5"/>
      <c r="E24" s="6"/>
      <c r="F24" s="7"/>
      <c r="G24" s="5"/>
    </row>
    <row r="25" spans="1:7" ht="28.5" customHeight="1" x14ac:dyDescent="0.25">
      <c r="A25" s="5"/>
      <c r="B25" s="36" t="s">
        <v>28</v>
      </c>
      <c r="C25" s="37" t="s">
        <v>6</v>
      </c>
      <c r="D25" s="37" t="s">
        <v>0</v>
      </c>
      <c r="E25" s="38" t="s">
        <v>5</v>
      </c>
      <c r="F25" s="39" t="s">
        <v>15</v>
      </c>
      <c r="G25" s="5"/>
    </row>
    <row r="26" spans="1:7" x14ac:dyDescent="0.25">
      <c r="A26" s="5"/>
      <c r="B26" s="25" t="s">
        <v>17</v>
      </c>
      <c r="C26" s="6">
        <f>IF(C9&gt;=0.01,IF((C9-12500.01)&gt;0, 12500,C9),0)</f>
        <v>12500</v>
      </c>
      <c r="D26" s="26">
        <v>2.9000000000000001E-2</v>
      </c>
      <c r="E26" s="6">
        <f t="shared" ref="E26:E28" si="1">C26*D26</f>
        <v>362.5</v>
      </c>
      <c r="F26" s="7"/>
      <c r="G26" s="5"/>
    </row>
    <row r="27" spans="1:7" x14ac:dyDescent="0.25">
      <c r="A27" s="5"/>
      <c r="B27" s="25" t="s">
        <v>18</v>
      </c>
      <c r="C27" s="6">
        <f>IF(C9&gt;=12500.01,IF((C9-180000.01)&gt;0, 167500,C9-12500),0)</f>
        <v>7500</v>
      </c>
      <c r="D27" s="26">
        <v>4.9000000000000002E-2</v>
      </c>
      <c r="E27" s="6">
        <f t="shared" si="1"/>
        <v>367.5</v>
      </c>
      <c r="F27" s="7"/>
      <c r="G27" s="5"/>
    </row>
    <row r="28" spans="1:7" ht="15.75" thickBot="1" x14ac:dyDescent="0.3">
      <c r="A28" s="5"/>
      <c r="B28" s="25" t="s">
        <v>19</v>
      </c>
      <c r="C28" s="6">
        <f>IF(C9&gt;180000.01,C9-180000,0)</f>
        <v>0</v>
      </c>
      <c r="D28" s="26">
        <v>6.9000000000000006E-2</v>
      </c>
      <c r="E28" s="6">
        <f t="shared" si="1"/>
        <v>0</v>
      </c>
      <c r="F28" s="7"/>
      <c r="G28" s="5"/>
    </row>
    <row r="29" spans="1:7" ht="16.5" thickTop="1" thickBot="1" x14ac:dyDescent="0.3">
      <c r="A29" s="5"/>
      <c r="B29" s="5"/>
      <c r="C29" s="27">
        <f>SUM(C26:C28)</f>
        <v>20000</v>
      </c>
      <c r="D29" s="28">
        <f>E29/C9</f>
        <v>3.6499999999999998E-2</v>
      </c>
      <c r="E29" s="29">
        <f>(SUM(E26:E28))</f>
        <v>730</v>
      </c>
      <c r="F29" s="7" t="s">
        <v>4</v>
      </c>
      <c r="G29" s="5"/>
    </row>
    <row r="30" spans="1:7" ht="15.75" thickTop="1" x14ac:dyDescent="0.25">
      <c r="A30" s="5"/>
      <c r="B30" s="5"/>
      <c r="C30" s="5"/>
      <c r="D30" s="5"/>
      <c r="E30" s="6"/>
      <c r="F30" s="7"/>
      <c r="G30" s="5"/>
    </row>
    <row r="31" spans="1:7" x14ac:dyDescent="0.25">
      <c r="A31" s="5"/>
      <c r="B31" s="5"/>
      <c r="C31" s="5"/>
      <c r="D31" s="5"/>
      <c r="E31" s="19">
        <f>E21-E29</f>
        <v>270</v>
      </c>
      <c r="F31" s="40" t="s">
        <v>23</v>
      </c>
      <c r="G31" s="5"/>
    </row>
    <row r="32" spans="1:7" x14ac:dyDescent="0.25">
      <c r="A32" s="5"/>
      <c r="B32" s="5"/>
      <c r="C32" s="5"/>
      <c r="D32" s="5"/>
      <c r="E32" s="6"/>
      <c r="F32" s="7"/>
      <c r="G32" s="5"/>
    </row>
    <row r="33" spans="1:7" x14ac:dyDescent="0.25">
      <c r="A33" s="5"/>
      <c r="B33" s="5"/>
      <c r="C33" s="5"/>
      <c r="D33" s="5"/>
      <c r="E33" s="6"/>
      <c r="F33" s="7"/>
      <c r="G33" s="5"/>
    </row>
  </sheetData>
  <sheetProtection sheet="1" objects="1" scenarios="1" formatCells="0" formatColumns="0" formatRows="0" selectLockedCells="1"/>
  <mergeCells count="6">
    <mergeCell ref="D8:E8"/>
    <mergeCell ref="D9:E9"/>
    <mergeCell ref="B2:F3"/>
    <mergeCell ref="D5:G5"/>
    <mergeCell ref="D6:G6"/>
    <mergeCell ref="D7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David Carroll</cp:lastModifiedBy>
  <dcterms:created xsi:type="dcterms:W3CDTF">2013-11-16T17:41:19Z</dcterms:created>
  <dcterms:modified xsi:type="dcterms:W3CDTF">2014-04-13T05:11:26Z</dcterms:modified>
</cp:coreProperties>
</file>